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B717D2FA-D67D-4905-952B-0456CBDAC837}" xr6:coauthVersionLast="46" xr6:coauthVersionMax="46" xr10:uidLastSave="{00000000-0000-0000-0000-000000000000}"/>
  <bookViews>
    <workbookView xWindow="-108" yWindow="-108" windowWidth="23256" windowHeight="12576" activeTab="4" xr2:uid="{00000000-000D-0000-FFFF-FFFF00000000}"/>
  </bookViews>
  <sheets>
    <sheet name="①使い方" sheetId="1" r:id="rId1"/>
    <sheet name="②入力用 " sheetId="5" r:id="rId2"/>
    <sheet name="③計算用" sheetId="3" r:id="rId3"/>
    <sheet name="④結果" sheetId="4" r:id="rId4"/>
    <sheet name="⑤結果２" sheetId="6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6" l="1"/>
  <c r="B4" i="6"/>
  <c r="D38" i="4"/>
  <c r="J37" i="4"/>
  <c r="H37" i="4"/>
  <c r="F37" i="4"/>
  <c r="H36" i="4"/>
  <c r="F36" i="4"/>
  <c r="J35" i="4"/>
  <c r="H35" i="4"/>
  <c r="F35" i="4"/>
  <c r="J34" i="4"/>
  <c r="J38" i="4" s="1"/>
  <c r="J39" i="4" s="1"/>
  <c r="H34" i="4"/>
  <c r="F34" i="4"/>
  <c r="J33" i="4"/>
  <c r="H33" i="4"/>
  <c r="F33" i="4"/>
  <c r="F25" i="4"/>
  <c r="D25" i="4"/>
  <c r="F24" i="4"/>
  <c r="D24" i="4"/>
  <c r="F23" i="4"/>
  <c r="D23" i="4"/>
  <c r="F22" i="4"/>
  <c r="D22" i="4"/>
  <c r="G19" i="4"/>
  <c r="D19" i="4"/>
  <c r="H16" i="4"/>
  <c r="D16" i="4"/>
  <c r="D14" i="4"/>
  <c r="C5" i="3"/>
  <c r="C4" i="3"/>
  <c r="C3" i="3"/>
  <c r="F38" i="4" l="1"/>
  <c r="F39" i="4" s="1"/>
  <c r="H38" i="4"/>
  <c r="H39" i="4" s="1"/>
</calcChain>
</file>

<file path=xl/sharedStrings.xml><?xml version="1.0" encoding="utf-8"?>
<sst xmlns="http://schemas.openxmlformats.org/spreadsheetml/2006/main" count="204" uniqueCount="161">
  <si>
    <t>参加人数見込み</t>
  </si>
  <si>
    <t>５．接触感染のリスク把握</t>
  </si>
  <si>
    <t>１）高知県の感染状況：</t>
  </si>
  <si>
    <t>入退場区域、不可</t>
    <rPh sb="0" eb="5">
      <t>ニュウタイジョウクイキ</t>
    </rPh>
    <rPh sb="6" eb="8">
      <t>フカ</t>
    </rPh>
    <phoneticPr fontId="1"/>
  </si>
  <si>
    <t>２）参集範囲</t>
  </si>
  <si>
    <t>・最大日</t>
  </si>
  <si>
    <t>換気状況</t>
    <rPh sb="0" eb="2">
      <t>カンキ</t>
    </rPh>
    <rPh sb="2" eb="4">
      <t>ジョウキョウ</t>
    </rPh>
    <phoneticPr fontId="1"/>
  </si>
  <si>
    <t>・一日平均</t>
    <rPh sb="1" eb="3">
      <t>イチニチ</t>
    </rPh>
    <rPh sb="3" eb="5">
      <t>ヘイキン</t>
    </rPh>
    <phoneticPr fontId="1"/>
  </si>
  <si>
    <t>３．開催場所（換気の状況）</t>
  </si>
  <si>
    <t>参集範囲</t>
    <rPh sb="0" eb="2">
      <t>サンシュウ</t>
    </rPh>
    <rPh sb="2" eb="4">
      <t>ハンイ</t>
    </rPh>
    <phoneticPr fontId="1"/>
  </si>
  <si>
    <t>※密集・密接を避ける工夫ができる場合は低いでよい</t>
  </si>
  <si>
    <t>大声程度、低い</t>
    <rPh sb="0" eb="4">
      <t>オオゴエテイド</t>
    </rPh>
    <rPh sb="5" eb="6">
      <t>ヒク</t>
    </rPh>
    <phoneticPr fontId="1"/>
  </si>
  <si>
    <t>屋内、換気不可</t>
    <rPh sb="0" eb="2">
      <t>オクナイ</t>
    </rPh>
    <rPh sb="3" eb="5">
      <t>カンキ</t>
    </rPh>
    <rPh sb="5" eb="7">
      <t>フカ</t>
    </rPh>
    <phoneticPr fontId="1"/>
  </si>
  <si>
    <t>２．開催規模（参加人数・参集範囲）</t>
  </si>
  <si>
    <t>注意</t>
  </si>
  <si>
    <t>３）市町村の感染状況：</t>
  </si>
  <si>
    <t>配慮の必要度、低い</t>
    <rPh sb="0" eb="2">
      <t>ハイリョ</t>
    </rPh>
    <rPh sb="3" eb="5">
      <t>ヒツヨウ</t>
    </rPh>
    <rPh sb="5" eb="6">
      <t>ド</t>
    </rPh>
    <rPh sb="7" eb="8">
      <t>ヒク</t>
    </rPh>
    <phoneticPr fontId="1"/>
  </si>
  <si>
    <t>点数</t>
    <rPh sb="0" eb="2">
      <t>テンスウ</t>
    </rPh>
    <phoneticPr fontId="1"/>
  </si>
  <si>
    <t>飲食なし</t>
    <rPh sb="0" eb="2">
      <t>インショク</t>
    </rPh>
    <phoneticPr fontId="1"/>
  </si>
  <si>
    <t>・高知市周辺：</t>
  </si>
  <si>
    <t>・同一空間での滞在時間</t>
  </si>
  <si>
    <t>４．飛沫感染のリスク把握</t>
  </si>
  <si>
    <t>から</t>
  </si>
  <si>
    <t>項目数</t>
    <rPh sb="0" eb="3">
      <t>コウモクスウ</t>
    </rPh>
    <phoneticPr fontId="1"/>
  </si>
  <si>
    <t>６．参加者の管理</t>
  </si>
  <si>
    <t>７．その他</t>
  </si>
  <si>
    <t>１．感染状況の把握（直近1週間の陽性患者数を記入)</t>
  </si>
  <si>
    <t>　このリストは注意、警戒、特別警戒の時に使用してください。</t>
  </si>
  <si>
    <t>※県内の状況（５段階）がゼロ、注意、警戒は開催可。</t>
  </si>
  <si>
    <t>密接、普通</t>
    <rPh sb="0" eb="2">
      <t>ミッセツ</t>
    </rPh>
    <rPh sb="3" eb="5">
      <t>フツウ</t>
    </rPh>
    <phoneticPr fontId="1"/>
  </si>
  <si>
    <t>警戒　感染者なし</t>
    <rPh sb="0" eb="2">
      <t>ケイカイ</t>
    </rPh>
    <rPh sb="3" eb="6">
      <t>カンセンシャ</t>
    </rPh>
    <phoneticPr fontId="1"/>
  </si>
  <si>
    <t>　特別警戒は再検討、非常事態は自粛。</t>
  </si>
  <si>
    <t>１）参加人数見込み　</t>
  </si>
  <si>
    <t>人</t>
    <rPh sb="0" eb="1">
      <t>ニン</t>
    </rPh>
    <phoneticPr fontId="1"/>
  </si>
  <si>
    <t>時間</t>
    <rPh sb="0" eb="2">
      <t>ジカン</t>
    </rPh>
    <phoneticPr fontId="1"/>
  </si>
  <si>
    <t>・県外：　</t>
  </si>
  <si>
    <t>・郡内、隣接市町村：</t>
  </si>
  <si>
    <t>２）福祉保健所管内（近隣自治体）の感染状況：</t>
  </si>
  <si>
    <t>密接、高い</t>
    <rPh sb="0" eb="2">
      <t>ミッセツ</t>
    </rPh>
    <rPh sb="3" eb="4">
      <t>タカ</t>
    </rPh>
    <phoneticPr fontId="1"/>
  </si>
  <si>
    <t>・地域内：</t>
  </si>
  <si>
    <t>３）開催時間（0:00~24:00で記入してください。）：</t>
  </si>
  <si>
    <t>　　</t>
  </si>
  <si>
    <t>２）評価が△の項目</t>
  </si>
  <si>
    <t>隣接市町村</t>
  </si>
  <si>
    <t>まで</t>
  </si>
  <si>
    <t>複数日開催（花まつり等）の場合は以下も記入してください。</t>
    <rPh sb="16" eb="18">
      <t>イカ</t>
    </rPh>
    <rPh sb="19" eb="21">
      <t>キニュウ</t>
    </rPh>
    <phoneticPr fontId="1"/>
  </si>
  <si>
    <t>県内</t>
    <rPh sb="0" eb="2">
      <t>ケンナイ</t>
    </rPh>
    <phoneticPr fontId="1"/>
  </si>
  <si>
    <t>１．現在の高知県全体の感染状況と地域内の比較</t>
    <rPh sb="2" eb="4">
      <t>ゲンザイ</t>
    </rPh>
    <rPh sb="5" eb="8">
      <t>コウチケン</t>
    </rPh>
    <rPh sb="8" eb="10">
      <t>ゼンタイ</t>
    </rPh>
    <rPh sb="11" eb="15">
      <t>カンセンジョウキョウ</t>
    </rPh>
    <rPh sb="16" eb="18">
      <t>チイキ</t>
    </rPh>
    <rPh sb="18" eb="19">
      <t>ナイ</t>
    </rPh>
    <rPh sb="20" eb="22">
      <t>ヒカク</t>
    </rPh>
    <phoneticPr fontId="1"/>
  </si>
  <si>
    <t>近隣</t>
    <rPh sb="0" eb="2">
      <t>キンリン</t>
    </rPh>
    <phoneticPr fontId="1"/>
  </si>
  <si>
    <t>スコア換算表</t>
  </si>
  <si>
    <t>地域内</t>
  </si>
  <si>
    <t>近隣地域感染者：</t>
  </si>
  <si>
    <t>市町村内</t>
    <rPh sb="0" eb="4">
      <t>シチョウソンナイ</t>
    </rPh>
    <phoneticPr fontId="1"/>
  </si>
  <si>
    <t>　見込み人数</t>
    <rPh sb="1" eb="3">
      <t>ミコ</t>
    </rPh>
    <rPh sb="4" eb="6">
      <t>ニンズウ</t>
    </rPh>
    <phoneticPr fontId="1"/>
  </si>
  <si>
    <t>コロナ禍でのイベント開催判断資料</t>
    <rPh sb="14" eb="16">
      <t>シリョウ</t>
    </rPh>
    <phoneticPr fontId="1"/>
  </si>
  <si>
    <t>屋外</t>
    <rPh sb="0" eb="2">
      <t>オクガイ</t>
    </rPh>
    <phoneticPr fontId="1"/>
  </si>
  <si>
    <t>警戒レベル：</t>
    <rPh sb="0" eb="2">
      <t>ケイカイ</t>
    </rPh>
    <phoneticPr fontId="1"/>
  </si>
  <si>
    <t>飲食あり</t>
    <rPh sb="0" eb="2">
      <t>インショク</t>
    </rPh>
    <phoneticPr fontId="1"/>
  </si>
  <si>
    <t>このファイルには４つのシートが含まれています。</t>
    <rPh sb="15" eb="16">
      <t>フク</t>
    </rPh>
    <phoneticPr fontId="1"/>
  </si>
  <si>
    <t>２．開催規模</t>
    <rPh sb="2" eb="6">
      <t>カイサイキボ</t>
    </rPh>
    <phoneticPr fontId="1"/>
  </si>
  <si>
    <t>開催規模：</t>
    <rPh sb="0" eb="2">
      <t>カイサイ</t>
    </rPh>
    <rPh sb="2" eb="4">
      <t>キボ</t>
    </rPh>
    <phoneticPr fontId="1"/>
  </si>
  <si>
    <t>割合</t>
    <rPh sb="0" eb="2">
      <t>ワリアイ</t>
    </rPh>
    <phoneticPr fontId="1"/>
  </si>
  <si>
    <t>県外</t>
  </si>
  <si>
    <t>高知市周辺</t>
  </si>
  <si>
    <t>密集、普通</t>
    <rPh sb="0" eb="2">
      <t>ミッシュウ</t>
    </rPh>
    <rPh sb="3" eb="5">
      <t>フツウ</t>
    </rPh>
    <phoneticPr fontId="1"/>
  </si>
  <si>
    <t>警戒、感染者あり</t>
    <rPh sb="0" eb="2">
      <t>ケイカイ</t>
    </rPh>
    <rPh sb="3" eb="6">
      <t>カンセンシャ</t>
    </rPh>
    <phoneticPr fontId="1"/>
  </si>
  <si>
    <t>接触感染の対策</t>
    <rPh sb="5" eb="7">
      <t>タイサク</t>
    </rPh>
    <phoneticPr fontId="1"/>
  </si>
  <si>
    <t>大声程度、高い</t>
    <rPh sb="0" eb="2">
      <t>オオゴエ</t>
    </rPh>
    <rPh sb="2" eb="4">
      <t>テイド</t>
    </rPh>
    <rPh sb="5" eb="6">
      <t>タカ</t>
    </rPh>
    <phoneticPr fontId="1"/>
  </si>
  <si>
    <t>特別警戒、感染あり</t>
    <rPh sb="0" eb="2">
      <t>トクベツ</t>
    </rPh>
    <rPh sb="2" eb="4">
      <t>ケイカイ</t>
    </rPh>
    <rPh sb="5" eb="7">
      <t>カンセン</t>
    </rPh>
    <phoneticPr fontId="1"/>
  </si>
  <si>
    <t>4,5シート目（④結果）は（②入力用）の情報がグラフと数値で反映されます。</t>
    <rPh sb="6" eb="7">
      <t>メ</t>
    </rPh>
    <rPh sb="9" eb="11">
      <t>ケッカ</t>
    </rPh>
    <rPh sb="15" eb="18">
      <t>ニュウリョクヨウ</t>
    </rPh>
    <rPh sb="20" eb="22">
      <t>ジョウホウ</t>
    </rPh>
    <rPh sb="27" eb="29">
      <t>スウチ</t>
    </rPh>
    <rPh sb="30" eb="32">
      <t>ハンエイ</t>
    </rPh>
    <phoneticPr fontId="1"/>
  </si>
  <si>
    <t>特別警戒、感染なし</t>
    <rPh sb="0" eb="2">
      <t>トクベツ</t>
    </rPh>
    <rPh sb="2" eb="4">
      <t>ケイカイ</t>
    </rPh>
    <rPh sb="5" eb="7">
      <t>カンセン</t>
    </rPh>
    <phoneticPr fontId="1"/>
  </si>
  <si>
    <t>項目</t>
    <rPh sb="0" eb="2">
      <t>コウモク</t>
    </rPh>
    <phoneticPr fontId="1"/>
  </si>
  <si>
    <t>屋内、換気可能</t>
    <rPh sb="0" eb="2">
      <t>オクナイ</t>
    </rPh>
    <rPh sb="3" eb="5">
      <t>カンキ</t>
    </rPh>
    <rPh sb="5" eb="7">
      <t>カノウ</t>
    </rPh>
    <phoneticPr fontId="1"/>
  </si>
  <si>
    <t>飲酒あり</t>
    <rPh sb="0" eb="2">
      <t>インシュ</t>
    </rPh>
    <phoneticPr fontId="1"/>
  </si>
  <si>
    <t>飲酒なし</t>
    <rPh sb="0" eb="2">
      <t>インシュ</t>
    </rPh>
    <phoneticPr fontId="1"/>
  </si>
  <si>
    <t>3シート目（③計算用）は、結果を反映するために必要なシートです。</t>
    <rPh sb="4" eb="5">
      <t>メ</t>
    </rPh>
    <rPh sb="7" eb="10">
      <t>ケイサンヨウ</t>
    </rPh>
    <rPh sb="13" eb="15">
      <t>ケッカ</t>
    </rPh>
    <rPh sb="16" eb="18">
      <t>ハンエイ</t>
    </rPh>
    <rPh sb="23" eb="25">
      <t>ヒツヨウ</t>
    </rPh>
    <phoneticPr fontId="1"/>
  </si>
  <si>
    <t>大声程度、普通</t>
    <rPh sb="0" eb="2">
      <t>オオゴエ</t>
    </rPh>
    <rPh sb="2" eb="4">
      <t>テイド</t>
    </rPh>
    <rPh sb="5" eb="7">
      <t>フツウ</t>
    </rPh>
    <phoneticPr fontId="1"/>
  </si>
  <si>
    <t>低い○、普通△、高い×</t>
    <rPh sb="0" eb="1">
      <t>ヒク</t>
    </rPh>
    <rPh sb="4" eb="6">
      <t>フツウ</t>
    </rPh>
    <rPh sb="8" eb="9">
      <t>タカ</t>
    </rPh>
    <phoneticPr fontId="1"/>
  </si>
  <si>
    <t>密集、高い</t>
    <rPh sb="0" eb="2">
      <t>ミッシュウ</t>
    </rPh>
    <rPh sb="3" eb="4">
      <t>タカ</t>
    </rPh>
    <phoneticPr fontId="1"/>
  </si>
  <si>
    <t>密集、低い</t>
    <rPh sb="0" eb="2">
      <t>ミッシュウ</t>
    </rPh>
    <rPh sb="3" eb="4">
      <t>ヒク</t>
    </rPh>
    <phoneticPr fontId="1"/>
  </si>
  <si>
    <t>密接、低い</t>
    <rPh sb="0" eb="2">
      <t>ミッセツ</t>
    </rPh>
    <rPh sb="3" eb="4">
      <t>ヒク</t>
    </rPh>
    <phoneticPr fontId="1"/>
  </si>
  <si>
    <t>△の数</t>
  </si>
  <si>
    <t>接触、高い</t>
    <rPh sb="0" eb="2">
      <t>セッショク</t>
    </rPh>
    <rPh sb="3" eb="4">
      <t>タカ</t>
    </rPh>
    <phoneticPr fontId="1"/>
  </si>
  <si>
    <t>接触、普通</t>
    <rPh sb="0" eb="2">
      <t>セッショク</t>
    </rPh>
    <rPh sb="3" eb="5">
      <t>フツウ</t>
    </rPh>
    <phoneticPr fontId="1"/>
  </si>
  <si>
    <t>接触、低い</t>
    <rPh sb="0" eb="2">
      <t>セッショク</t>
    </rPh>
    <rPh sb="3" eb="4">
      <t>ヒク</t>
    </rPh>
    <phoneticPr fontId="1"/>
  </si>
  <si>
    <t>内容</t>
    <rPh sb="0" eb="2">
      <t>ナイヨウ</t>
    </rPh>
    <phoneticPr fontId="1"/>
  </si>
  <si>
    <t>チェック</t>
  </si>
  <si>
    <t>入退場区域、可能</t>
    <rPh sb="0" eb="5">
      <t>ニュウタイジョウクイキ</t>
    </rPh>
    <rPh sb="6" eb="8">
      <t>カノウ</t>
    </rPh>
    <phoneticPr fontId="1"/>
  </si>
  <si>
    <t>検温可能</t>
    <rPh sb="0" eb="2">
      <t>ケンオン</t>
    </rPh>
    <rPh sb="2" eb="4">
      <t>カノウ</t>
    </rPh>
    <phoneticPr fontId="1"/>
  </si>
  <si>
    <t>検温不可</t>
    <rPh sb="0" eb="2">
      <t>ケンオン</t>
    </rPh>
    <rPh sb="2" eb="4">
      <t>フカ</t>
    </rPh>
    <phoneticPr fontId="1"/>
  </si>
  <si>
    <t>消毒可能</t>
    <rPh sb="0" eb="2">
      <t>ショウドク</t>
    </rPh>
    <rPh sb="2" eb="4">
      <t>カノウ</t>
    </rPh>
    <phoneticPr fontId="1"/>
  </si>
  <si>
    <t>消毒不可</t>
    <rPh sb="0" eb="2">
      <t>ショウドク</t>
    </rPh>
    <rPh sb="2" eb="4">
      <t>フカ</t>
    </rPh>
    <phoneticPr fontId="1"/>
  </si>
  <si>
    <t>名簿管理、あり</t>
    <rPh sb="0" eb="4">
      <t>メイボカンリ</t>
    </rPh>
    <phoneticPr fontId="1"/>
  </si>
  <si>
    <t>名簿管理、なし</t>
    <rPh sb="0" eb="4">
      <t>メイボカンリ</t>
    </rPh>
    <phoneticPr fontId="1"/>
  </si>
  <si>
    <t>配慮の必要度、高い</t>
    <rPh sb="0" eb="2">
      <t>ハイリョ</t>
    </rPh>
    <rPh sb="3" eb="6">
      <t>ヒツヨウド</t>
    </rPh>
    <rPh sb="7" eb="8">
      <t>タカ</t>
    </rPh>
    <phoneticPr fontId="1"/>
  </si>
  <si>
    <t>配慮の必要度、普通</t>
    <rPh sb="0" eb="2">
      <t>ハイリョ</t>
    </rPh>
    <rPh sb="3" eb="6">
      <t>ヒツヨウド</t>
    </rPh>
    <rPh sb="7" eb="9">
      <t>フツウ</t>
    </rPh>
    <phoneticPr fontId="1"/>
  </si>
  <si>
    <t>×の数</t>
    <rPh sb="2" eb="3">
      <t>カズ</t>
    </rPh>
    <phoneticPr fontId="1"/>
  </si>
  <si>
    <t>理解度低い</t>
    <rPh sb="0" eb="3">
      <t>リカイド</t>
    </rPh>
    <rPh sb="3" eb="4">
      <t>ヒク</t>
    </rPh>
    <phoneticPr fontId="1"/>
  </si>
  <si>
    <t>理解度普通</t>
    <rPh sb="0" eb="3">
      <t>リカイド</t>
    </rPh>
    <rPh sb="3" eb="5">
      <t>フツウ</t>
    </rPh>
    <phoneticPr fontId="1"/>
  </si>
  <si>
    <t>理解度高い</t>
    <rPh sb="0" eb="3">
      <t>リカイド</t>
    </rPh>
    <rPh sb="3" eb="4">
      <t>タカ</t>
    </rPh>
    <phoneticPr fontId="1"/>
  </si>
  <si>
    <t>イベント特性対策不要</t>
    <rPh sb="4" eb="6">
      <t>トクセイ</t>
    </rPh>
    <rPh sb="6" eb="8">
      <t>タイサク</t>
    </rPh>
    <rPh sb="8" eb="10">
      <t>フヨウ</t>
    </rPh>
    <phoneticPr fontId="1"/>
  </si>
  <si>
    <t>イベント特性対策可能</t>
    <rPh sb="4" eb="6">
      <t>トクセイ</t>
    </rPh>
    <rPh sb="6" eb="8">
      <t>タイサク</t>
    </rPh>
    <rPh sb="8" eb="10">
      <t>カノウ</t>
    </rPh>
    <phoneticPr fontId="1"/>
  </si>
  <si>
    <t>イベント特性対策不可</t>
    <rPh sb="4" eb="6">
      <t>トクセイ</t>
    </rPh>
    <rPh sb="6" eb="8">
      <t>タイサク</t>
    </rPh>
    <rPh sb="8" eb="10">
      <t>フカ</t>
    </rPh>
    <phoneticPr fontId="1"/>
  </si>
  <si>
    <t>No.1</t>
  </si>
  <si>
    <t>No,2</t>
  </si>
  <si>
    <t>直近１週間の感染者数</t>
    <rPh sb="0" eb="2">
      <t>チョッキン</t>
    </rPh>
    <rPh sb="3" eb="5">
      <t>シュウカン</t>
    </rPh>
    <rPh sb="6" eb="10">
      <t>カンセンシャスウ</t>
    </rPh>
    <phoneticPr fontId="1"/>
  </si>
  <si>
    <t>全国感染者数：</t>
    <rPh sb="0" eb="2">
      <t>ゼンコク</t>
    </rPh>
    <phoneticPr fontId="1"/>
  </si>
  <si>
    <t>このファイルの使い方</t>
    <rPh sb="7" eb="8">
      <t>ツカ</t>
    </rPh>
    <rPh sb="9" eb="10">
      <t>カタ</t>
    </rPh>
    <phoneticPr fontId="1"/>
  </si>
  <si>
    <t>1シート目（①使い方）は、現在のシートです。最初に目を通してからご利用ください。</t>
    <rPh sb="4" eb="5">
      <t>メ</t>
    </rPh>
    <rPh sb="7" eb="8">
      <t>ツカ</t>
    </rPh>
    <rPh sb="9" eb="10">
      <t>カタ</t>
    </rPh>
    <rPh sb="13" eb="15">
      <t>ゲンザイ</t>
    </rPh>
    <rPh sb="22" eb="24">
      <t>サイショ</t>
    </rPh>
    <rPh sb="25" eb="26">
      <t>メ</t>
    </rPh>
    <rPh sb="27" eb="28">
      <t>トオ</t>
    </rPh>
    <rPh sb="33" eb="35">
      <t>リヨウ</t>
    </rPh>
    <phoneticPr fontId="1"/>
  </si>
  <si>
    <t>評価が△、×の項目について、見直せる点がないか確認しましょう。</t>
    <rPh sb="0" eb="2">
      <t>ヒョウカ</t>
    </rPh>
    <rPh sb="7" eb="9">
      <t>コウモク</t>
    </rPh>
    <rPh sb="14" eb="16">
      <t>ミナオ</t>
    </rPh>
    <rPh sb="18" eb="19">
      <t>テン</t>
    </rPh>
    <rPh sb="23" eb="25">
      <t>カクニン</t>
    </rPh>
    <phoneticPr fontId="1"/>
  </si>
  <si>
    <t>2シート目（②入力用）は、イベントに応じた内容を記入してください。</t>
    <rPh sb="4" eb="5">
      <t>メ</t>
    </rPh>
    <rPh sb="7" eb="10">
      <t>ニュウリョクヨウ</t>
    </rPh>
    <rPh sb="18" eb="19">
      <t>オウ</t>
    </rPh>
    <rPh sb="21" eb="23">
      <t>ナイヨウ</t>
    </rPh>
    <rPh sb="24" eb="26">
      <t>キニュウ</t>
    </rPh>
    <phoneticPr fontId="1"/>
  </si>
  <si>
    <t>イベント開催の判断資料としてご利用ください。</t>
    <rPh sb="4" eb="6">
      <t>カイサイ</t>
    </rPh>
    <rPh sb="7" eb="9">
      <t>ハンダン</t>
    </rPh>
    <rPh sb="9" eb="11">
      <t>シリョウ</t>
    </rPh>
    <rPh sb="15" eb="17">
      <t>リヨウ</t>
    </rPh>
    <phoneticPr fontId="1"/>
  </si>
  <si>
    <r>
      <t>こちらのシートも</t>
    </r>
    <r>
      <rPr>
        <u val="double"/>
        <sz val="11"/>
        <color theme="1"/>
        <rFont val="游ゴシック"/>
        <family val="3"/>
        <charset val="128"/>
      </rPr>
      <t>A４２枚に印刷して利用することができます</t>
    </r>
    <r>
      <rPr>
        <sz val="11"/>
        <color theme="1"/>
        <rFont val="游ゴシック"/>
        <family val="3"/>
        <charset val="128"/>
      </rPr>
      <t>。</t>
    </r>
    <rPh sb="10" eb="12">
      <t>ニマイ</t>
    </rPh>
    <rPh sb="13" eb="15">
      <t>インサツ</t>
    </rPh>
    <rPh sb="17" eb="19">
      <t>リヨウ</t>
    </rPh>
    <phoneticPr fontId="1"/>
  </si>
  <si>
    <r>
      <t>文字列のセルは編集することが可能です。</t>
    </r>
    <r>
      <rPr>
        <u val="double"/>
        <sz val="11"/>
        <color rgb="FFFF0000"/>
        <rFont val="游ゴシック"/>
        <family val="3"/>
        <charset val="128"/>
      </rPr>
      <t>数式が入力されているセル、グラフは編集しないでください。</t>
    </r>
    <rPh sb="0" eb="2">
      <t>モジ</t>
    </rPh>
    <rPh sb="2" eb="3">
      <t>レツ</t>
    </rPh>
    <rPh sb="7" eb="9">
      <t>ヘンシュウ</t>
    </rPh>
    <rPh sb="14" eb="16">
      <t>カノウ</t>
    </rPh>
    <rPh sb="19" eb="21">
      <t>スウシキ</t>
    </rPh>
    <rPh sb="22" eb="24">
      <t>ニュウリョク</t>
    </rPh>
    <rPh sb="36" eb="38">
      <t>ヘンシュウ</t>
    </rPh>
    <phoneticPr fontId="1"/>
  </si>
  <si>
    <t>滞在時間についてや、開催規模の指数など、現時点で良い案が浮かばなかったので、</t>
    <rPh sb="0" eb="2">
      <t>タイザイ</t>
    </rPh>
    <rPh sb="2" eb="4">
      <t>ジカン</t>
    </rPh>
    <rPh sb="10" eb="14">
      <t>カイサイキボ</t>
    </rPh>
    <rPh sb="15" eb="17">
      <t>シスウ</t>
    </rPh>
    <rPh sb="20" eb="23">
      <t>ゲンジテン</t>
    </rPh>
    <rPh sb="24" eb="25">
      <t>ヨ</t>
    </rPh>
    <rPh sb="26" eb="27">
      <t>アン</t>
    </rPh>
    <rPh sb="28" eb="29">
      <t>ウ</t>
    </rPh>
    <phoneticPr fontId="1"/>
  </si>
  <si>
    <t>時間についてはスコア換算なし、指数は参加人数と直近1週間の感染者数をかけたものをとりあえず入れてあります。</t>
  </si>
  <si>
    <t>基本的に編集する必要はありません。
　</t>
    <rPh sb="0" eb="3">
      <t>キホンテキ</t>
    </rPh>
    <rPh sb="4" eb="6">
      <t>ヘンシュウ</t>
    </rPh>
    <rPh sb="8" eb="10">
      <t>ヒツヨウ</t>
    </rPh>
    <phoneticPr fontId="1"/>
  </si>
  <si>
    <t>警戒、特別警戒の場合の自治体及びその周辺で感染：有/無</t>
    <rPh sb="3" eb="5">
      <t>トクベツ</t>
    </rPh>
    <rPh sb="5" eb="7">
      <t>ケイカイ</t>
    </rPh>
    <rPh sb="8" eb="10">
      <t>バアイ</t>
    </rPh>
    <rPh sb="24" eb="25">
      <t>ア</t>
    </rPh>
    <rPh sb="26" eb="27">
      <t>ナシ</t>
    </rPh>
    <phoneticPr fontId="1"/>
  </si>
  <si>
    <t>屋外○、屋内(換気可能)△、屋内(換気不可)×</t>
  </si>
  <si>
    <t>会場での飲食</t>
  </si>
  <si>
    <t>酒の提供</t>
  </si>
  <si>
    <t>大声の程度</t>
  </si>
  <si>
    <t>飛沫感染の対策</t>
    <rPh sb="5" eb="7">
      <t>タイサク</t>
    </rPh>
    <phoneticPr fontId="1"/>
  </si>
  <si>
    <t>評価</t>
    <rPh sb="0" eb="2">
      <t>ヒョウカ</t>
    </rPh>
    <phoneticPr fontId="1"/>
  </si>
  <si>
    <t>評価基準</t>
    <rPh sb="0" eb="2">
      <t>ヒョウカ</t>
    </rPh>
    <rPh sb="2" eb="4">
      <t>キジュン</t>
    </rPh>
    <phoneticPr fontId="1"/>
  </si>
  <si>
    <t>なし○、あり×</t>
  </si>
  <si>
    <t>低い○、普通△、高い×</t>
  </si>
  <si>
    <t>密集の程度</t>
  </si>
  <si>
    <t>密接の程度</t>
  </si>
  <si>
    <t>接触頻度</t>
  </si>
  <si>
    <t>可能○、不可△</t>
    <rPh sb="0" eb="2">
      <t>カノウ</t>
    </rPh>
    <rPh sb="4" eb="6">
      <t>フカ</t>
    </rPh>
    <phoneticPr fontId="1"/>
  </si>
  <si>
    <t>検温の実施</t>
  </si>
  <si>
    <t>入退場口での消毒徹底</t>
  </si>
  <si>
    <t>名簿管理（任意）</t>
  </si>
  <si>
    <t>参加者特性に応じた配慮の必要度</t>
    <rPh sb="6" eb="7">
      <t>オウ</t>
    </rPh>
    <rPh sb="9" eb="11">
      <t>ハイリョ</t>
    </rPh>
    <rPh sb="12" eb="14">
      <t>ヒツヨウ</t>
    </rPh>
    <rPh sb="14" eb="15">
      <t>ド</t>
    </rPh>
    <phoneticPr fontId="1"/>
  </si>
  <si>
    <t>イベント開催への地域の理解度</t>
  </si>
  <si>
    <t>イベント特性に応じたコロナ対策</t>
  </si>
  <si>
    <t>高い○、普通△、低い×</t>
    <rPh sb="0" eb="1">
      <t>タカ</t>
    </rPh>
    <rPh sb="4" eb="6">
      <t>フツウ</t>
    </rPh>
    <rPh sb="8" eb="9">
      <t>ヒク</t>
    </rPh>
    <phoneticPr fontId="1"/>
  </si>
  <si>
    <t>特になし/対策可能○、対策不可△</t>
    <rPh sb="0" eb="1">
      <t>トク</t>
    </rPh>
    <rPh sb="5" eb="7">
      <t>タイサク</t>
    </rPh>
    <rPh sb="7" eb="9">
      <t>カノウ</t>
    </rPh>
    <rPh sb="11" eb="15">
      <t>タイサクフカ</t>
    </rPh>
    <phoneticPr fontId="1"/>
  </si>
  <si>
    <t>入退場区域の確保</t>
  </si>
  <si>
    <t>近隣地域感染者：</t>
    <rPh sb="0" eb="2">
      <t>キンリン</t>
    </rPh>
    <rPh sb="2" eb="4">
      <t>チイキ</t>
    </rPh>
    <rPh sb="4" eb="7">
      <t>カンセンシャ</t>
    </rPh>
    <phoneticPr fontId="1"/>
  </si>
  <si>
    <t>参加者の管理</t>
  </si>
  <si>
    <t>3．対策評価</t>
    <rPh sb="2" eb="4">
      <t>タイサク</t>
    </rPh>
    <rPh sb="4" eb="6">
      <t>ヒョウカ</t>
    </rPh>
    <phoneticPr fontId="1"/>
  </si>
  <si>
    <t>対策内容</t>
    <rPh sb="0" eb="2">
      <t>タイサク</t>
    </rPh>
    <rPh sb="2" eb="4">
      <t>ナイヨウ</t>
    </rPh>
    <phoneticPr fontId="1"/>
  </si>
  <si>
    <t>○の数</t>
  </si>
  <si>
    <t>換気の状況</t>
    <rPh sb="0" eb="2">
      <t>カンキ</t>
    </rPh>
    <rPh sb="3" eb="5">
      <t>ジョウキョウ</t>
    </rPh>
    <phoneticPr fontId="1"/>
  </si>
  <si>
    <t>特性に応じた対策</t>
    <rPh sb="0" eb="2">
      <t>トクセイ</t>
    </rPh>
    <rPh sb="3" eb="4">
      <t>オウ</t>
    </rPh>
    <rPh sb="6" eb="8">
      <t>タイサク</t>
    </rPh>
    <phoneticPr fontId="1"/>
  </si>
  <si>
    <t>全体の評価</t>
    <rPh sb="0" eb="2">
      <t>ゼンタイ</t>
    </rPh>
    <rPh sb="3" eb="5">
      <t>ヒョウカ</t>
    </rPh>
    <phoneticPr fontId="1"/>
  </si>
  <si>
    <t>１）全体の評価</t>
    <rPh sb="2" eb="4">
      <t>ゼンタイ</t>
    </rPh>
    <rPh sb="5" eb="7">
      <t>ヒョウカ</t>
    </rPh>
    <phoneticPr fontId="1"/>
  </si>
  <si>
    <t>３）評価が×の項目</t>
    <rPh sb="2" eb="4">
      <t>ヒョウカ</t>
    </rPh>
    <rPh sb="7" eb="9">
      <t>コウモク</t>
    </rPh>
    <phoneticPr fontId="1"/>
  </si>
  <si>
    <t>no.2</t>
  </si>
  <si>
    <t>※配慮の必要性は高齢者や基礎疾患のある方が多いかで判断</t>
    <rPh sb="1" eb="3">
      <t>ハイリョ</t>
    </rPh>
    <rPh sb="4" eb="6">
      <t>ヒツヨウ</t>
    </rPh>
    <rPh sb="6" eb="7">
      <t>セイ</t>
    </rPh>
    <rPh sb="25" eb="27">
      <t>ハンダン</t>
    </rPh>
    <phoneticPr fontId="1"/>
  </si>
  <si>
    <t>-</t>
  </si>
  <si>
    <r>
      <rPr>
        <u val="double"/>
        <sz val="11"/>
        <color rgb="FFFF0000"/>
        <rFont val="游ゴシック"/>
        <family val="3"/>
        <charset val="128"/>
      </rPr>
      <t>使用する際は、基本的にこのシートの入力欄（太枠内と下線部）のみ入力できます。</t>
    </r>
    <r>
      <rPr>
        <sz val="11"/>
        <color theme="1"/>
        <rFont val="游ゴシック"/>
        <family val="3"/>
        <charset val="128"/>
      </rPr>
      <t xml:space="preserve">
下線部に入力した数値が計算に使われます。文字列は編集することが可能です。
太枠内の入力はプルダウンリストから選択してください。
結果シートに○△×の集計と項目が表示されます。
</t>
    </r>
    <r>
      <rPr>
        <u val="double"/>
        <sz val="11"/>
        <color theme="1"/>
        <rFont val="游ゴシック"/>
        <family val="3"/>
        <charset val="128"/>
      </rPr>
      <t>A４２枚に印刷して利用することもできます</t>
    </r>
    <r>
      <rPr>
        <sz val="11"/>
        <color theme="1"/>
        <rFont val="游ゴシック"/>
        <family val="3"/>
        <charset val="128"/>
      </rPr>
      <t>。
　</t>
    </r>
    <rPh sb="0" eb="2">
      <t>シヨウ</t>
    </rPh>
    <rPh sb="4" eb="5">
      <t>サイ</t>
    </rPh>
    <rPh sb="7" eb="10">
      <t>キホンテキ</t>
    </rPh>
    <rPh sb="17" eb="20">
      <t>ニュウリョクラン</t>
    </rPh>
    <rPh sb="21" eb="24">
      <t>フトワクナイ</t>
    </rPh>
    <rPh sb="25" eb="28">
      <t>カセンブ</t>
    </rPh>
    <rPh sb="31" eb="33">
      <t>ニュウリョク</t>
    </rPh>
    <rPh sb="39" eb="42">
      <t>カセンブ</t>
    </rPh>
    <rPh sb="43" eb="45">
      <t>ニュウリョク</t>
    </rPh>
    <rPh sb="47" eb="49">
      <t>スウチ</t>
    </rPh>
    <rPh sb="50" eb="52">
      <t>ケイサン</t>
    </rPh>
    <rPh sb="53" eb="54">
      <t>ツカ</t>
    </rPh>
    <rPh sb="59" eb="62">
      <t>モジレツ</t>
    </rPh>
    <rPh sb="63" eb="65">
      <t>ヘンシュウ</t>
    </rPh>
    <rPh sb="70" eb="72">
      <t>カノウ</t>
    </rPh>
    <rPh sb="76" eb="79">
      <t>フトワクナイ</t>
    </rPh>
    <rPh sb="80" eb="82">
      <t>ニュウリョク</t>
    </rPh>
    <rPh sb="93" eb="95">
      <t>センタク</t>
    </rPh>
    <rPh sb="103" eb="105">
      <t>ケッカ</t>
    </rPh>
    <rPh sb="113" eb="115">
      <t>シュウケイ</t>
    </rPh>
    <rPh sb="116" eb="118">
      <t>コウモク</t>
    </rPh>
    <rPh sb="119" eb="121">
      <t>ヒョウジ</t>
    </rPh>
    <phoneticPr fontId="1"/>
  </si>
  <si>
    <t>無</t>
  </si>
  <si>
    <t>○</t>
  </si>
  <si>
    <t>×</t>
  </si>
  <si>
    <t>△</t>
  </si>
  <si>
    <t>コロナ禍でのイベント開催判断の7つの検討事項</t>
    <phoneticPr fontId="1"/>
  </si>
  <si>
    <t>対策（改善点）
・大声での会話や密接は控えるよう会場に掲示する。
・密集・密接を避けるため巡回スタッフを配置する</t>
    <rPh sb="0" eb="2">
      <t>タイサク</t>
    </rPh>
    <rPh sb="3" eb="6">
      <t>カイゼンテン</t>
    </rPh>
    <rPh sb="9" eb="11">
      <t>オオゴエ</t>
    </rPh>
    <rPh sb="13" eb="15">
      <t>カイワ</t>
    </rPh>
    <rPh sb="16" eb="18">
      <t>ミッセツ</t>
    </rPh>
    <rPh sb="19" eb="20">
      <t>ヒカ</t>
    </rPh>
    <rPh sb="24" eb="26">
      <t>カイジョウ</t>
    </rPh>
    <rPh sb="27" eb="29">
      <t>ケイジ</t>
    </rPh>
    <rPh sb="34" eb="36">
      <t>ミッシュウ</t>
    </rPh>
    <rPh sb="37" eb="39">
      <t>ミッセツ</t>
    </rPh>
    <rPh sb="40" eb="41">
      <t>サ</t>
    </rPh>
    <rPh sb="45" eb="47">
      <t>ジュンカイ</t>
    </rPh>
    <rPh sb="52" eb="54">
      <t>ハイチ</t>
    </rPh>
    <phoneticPr fontId="1"/>
  </si>
  <si>
    <t>対策（改善点）
･テイクアウトをお願いする
・机は配置せずイスのみにする</t>
    <rPh sb="0" eb="2">
      <t>タイサク</t>
    </rPh>
    <rPh sb="3" eb="6">
      <t>カイゼンテン</t>
    </rPh>
    <rPh sb="17" eb="18">
      <t>ネガ</t>
    </rPh>
    <rPh sb="23" eb="24">
      <t>ツクエ</t>
    </rPh>
    <rPh sb="25" eb="27">
      <t>ハイチ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</si>
</sst>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F400]h:mm:ss\ AM/PM"/>
  </numFmts>
  <fonts count="14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6"/>
      <color theme="1"/>
      <name val="游ゴシック"/>
      <family val="3"/>
      <scheme val="minor"/>
    </font>
    <font>
      <sz val="11"/>
      <color theme="1"/>
      <name val="Yu Gothic Medium"/>
      <family val="3"/>
    </font>
    <font>
      <sz val="14"/>
      <color theme="1"/>
      <name val="Yu Gothic Medium"/>
      <family val="3"/>
    </font>
    <font>
      <sz val="10"/>
      <color theme="1"/>
      <name val="Yu Gothic Medium"/>
      <family val="3"/>
    </font>
    <font>
      <sz val="11"/>
      <color theme="1"/>
      <name val="游ゴシック"/>
      <family val="3"/>
      <scheme val="minor"/>
    </font>
    <font>
      <sz val="9"/>
      <color theme="1"/>
      <name val="Yu Gothic Medium"/>
      <family val="3"/>
    </font>
    <font>
      <sz val="12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u val="double"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u val="double"/>
      <sz val="11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177" fontId="3" fillId="0" borderId="2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9" fontId="3" fillId="0" borderId="2" xfId="1" applyFont="1" applyBorder="1" applyAlignment="1">
      <alignment horizontal="right" vertical="center"/>
    </xf>
    <xf numFmtId="9" fontId="3" fillId="0" borderId="6" xfId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177" fontId="3" fillId="0" borderId="2" xfId="0" applyNumberFormat="1" applyFont="1" applyBorder="1" applyAlignment="1">
      <alignment horizontal="right"/>
    </xf>
    <xf numFmtId="0" fontId="5" fillId="0" borderId="2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1" xfId="0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>
      <alignment vertical="center"/>
    </xf>
    <xf numFmtId="9" fontId="0" fillId="0" borderId="3" xfId="0" applyNumberFormat="1" applyBorder="1">
      <alignment vertical="center"/>
    </xf>
    <xf numFmtId="9" fontId="0" fillId="0" borderId="0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9" fontId="0" fillId="3" borderId="6" xfId="0" applyNumberFormat="1" applyFont="1" applyFill="1" applyBorder="1" applyAlignment="1">
      <alignment horizontal="center" vertical="center"/>
    </xf>
    <xf numFmtId="9" fontId="0" fillId="3" borderId="7" xfId="0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horzOverflow="overflow" vert="horz" wrap="square" anchor="ctr" anchorCtr="1"/>
          <a:lstStyle/>
          <a:p>
            <a:pPr algn="ctr" rtl="0">
              <a:defRPr lang="ja-JP" alt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直近１週間の感染者数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horzOverflow="overflow" vert="horz" wrap="square" anchor="ctr" anchorCtr="1"/>
        <a:lstStyle/>
        <a:p>
          <a:pPr algn="ctr" rtl="0">
            <a:defRPr lang="ja-JP" alt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③計算用!$C$2</c:f>
              <c:strCache>
                <c:ptCount val="1"/>
                <c:pt idx="0">
                  <c:v>直近１週間の感染者数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vert="horz" wrap="square" lIns="38100" tIns="19050" rIns="38100" bIns="19050" anchor="ctr" anchorCtr="1">
                <a:spAutoFit/>
              </a:bodyPr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③計算用!$B$3:$B$5</c:f>
              <c:strCache>
                <c:ptCount val="3"/>
                <c:pt idx="0">
                  <c:v>県内</c:v>
                </c:pt>
                <c:pt idx="1">
                  <c:v>近隣</c:v>
                </c:pt>
                <c:pt idx="2">
                  <c:v>市町村内</c:v>
                </c:pt>
              </c:strCache>
            </c:strRef>
          </c:cat>
          <c:val>
            <c:numRef>
              <c:f>③計算用!$C$3:$C$5</c:f>
              <c:numCache>
                <c:formatCode>General</c:formatCode>
                <c:ptCount val="3"/>
                <c:pt idx="0">
                  <c:v>49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A-4982-8CED-B34D0DBF48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/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20</xdr:row>
      <xdr:rowOff>29845</xdr:rowOff>
    </xdr:from>
    <xdr:to>
      <xdr:col>8</xdr:col>
      <xdr:colOff>586740</xdr:colOff>
      <xdr:row>22</xdr:row>
      <xdr:rowOff>142240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3538220" y="4849495"/>
          <a:ext cx="2306955" cy="5695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県外参加者が見込まれる場合、</a:t>
          </a:r>
          <a:endParaRPr kumimoji="1" lang="en-US" altLang="ja-JP" sz="900"/>
        </a:p>
        <a:p>
          <a:r>
            <a:rPr kumimoji="1" lang="ja-JP" altLang="en-US" sz="900"/>
            <a:t>直近</a:t>
          </a:r>
          <a:r>
            <a:rPr kumimoji="1" lang="en-US" altLang="ja-JP" sz="900"/>
            <a:t>1</a:t>
          </a:r>
          <a:r>
            <a:rPr kumimoji="1" lang="ja-JP" altLang="en-US" sz="900"/>
            <a:t>週間の感染者数を記入してください。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271145</xdr:colOff>
      <xdr:row>1</xdr:row>
      <xdr:rowOff>8255</xdr:rowOff>
    </xdr:from>
    <xdr:to>
      <xdr:col>9</xdr:col>
      <xdr:colOff>579120</xdr:colOff>
      <xdr:row>5</xdr:row>
      <xdr:rowOff>24130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439285" y="246380"/>
          <a:ext cx="3051175" cy="9683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このシートは黄色に着色されているセルのみ、編集が可能です。他のセルを編集すると、結果がうまく表示されないことがあります。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322580</xdr:colOff>
      <xdr:row>3</xdr:row>
      <xdr:rowOff>113030</xdr:rowOff>
    </xdr:from>
    <xdr:to>
      <xdr:col>7</xdr:col>
      <xdr:colOff>144780</xdr:colOff>
      <xdr:row>12</xdr:row>
      <xdr:rowOff>60960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  <a:tileRect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  <a:tileRect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  <a:tileRect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workbookViewId="0">
      <selection activeCell="C8" sqref="C8"/>
    </sheetView>
  </sheetViews>
  <sheetFormatPr defaultRowHeight="18" x14ac:dyDescent="0.45"/>
  <cols>
    <col min="1" max="2" width="4.8984375" customWidth="1"/>
    <col min="3" max="3" width="77.3984375" customWidth="1"/>
  </cols>
  <sheetData>
    <row r="2" spans="2:3" ht="26.4" x14ac:dyDescent="0.45">
      <c r="B2" s="1" t="s">
        <v>107</v>
      </c>
    </row>
    <row r="4" spans="2:3" x14ac:dyDescent="0.45">
      <c r="B4" t="s">
        <v>58</v>
      </c>
    </row>
    <row r="5" spans="2:3" x14ac:dyDescent="0.45">
      <c r="B5" t="s">
        <v>108</v>
      </c>
    </row>
    <row r="6" spans="2:3" x14ac:dyDescent="0.45">
      <c r="B6" t="s">
        <v>110</v>
      </c>
    </row>
    <row r="7" spans="2:3" ht="108" x14ac:dyDescent="0.45">
      <c r="C7" s="2" t="s">
        <v>153</v>
      </c>
    </row>
    <row r="8" spans="2:3" x14ac:dyDescent="0.45">
      <c r="B8" t="s">
        <v>75</v>
      </c>
    </row>
    <row r="9" spans="2:3" ht="36" x14ac:dyDescent="0.45">
      <c r="C9" s="3" t="s">
        <v>116</v>
      </c>
    </row>
    <row r="10" spans="2:3" x14ac:dyDescent="0.45">
      <c r="B10" t="s">
        <v>69</v>
      </c>
    </row>
    <row r="11" spans="2:3" x14ac:dyDescent="0.45">
      <c r="C11" t="s">
        <v>112</v>
      </c>
    </row>
    <row r="12" spans="2:3" x14ac:dyDescent="0.45">
      <c r="C12" t="s">
        <v>111</v>
      </c>
    </row>
    <row r="13" spans="2:3" x14ac:dyDescent="0.45">
      <c r="C13" t="s">
        <v>113</v>
      </c>
    </row>
    <row r="18" spans="2:2" x14ac:dyDescent="0.45">
      <c r="B18" t="s">
        <v>114</v>
      </c>
    </row>
    <row r="19" spans="2:2" x14ac:dyDescent="0.45">
      <c r="B19" t="s">
        <v>115</v>
      </c>
    </row>
  </sheetData>
  <phoneticPr fontId="1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3"/>
  <sheetViews>
    <sheetView topLeftCell="A37" workbookViewId="0">
      <selection activeCell="K43" sqref="K43"/>
    </sheetView>
  </sheetViews>
  <sheetFormatPr defaultRowHeight="18" x14ac:dyDescent="0.45"/>
  <cols>
    <col min="1" max="1" width="4.5" style="4" customWidth="1"/>
    <col min="2" max="5" width="9.59765625" style="4" customWidth="1"/>
    <col min="6" max="6" width="8.796875" style="4" customWidth="1"/>
    <col min="7" max="16384" width="8.796875" style="4"/>
  </cols>
  <sheetData>
    <row r="1" spans="1:9" ht="22.2" x14ac:dyDescent="0.45">
      <c r="A1" s="5"/>
      <c r="I1" s="4" t="s">
        <v>103</v>
      </c>
    </row>
    <row r="2" spans="1:9" ht="22.2" x14ac:dyDescent="0.45">
      <c r="A2" s="5" t="s">
        <v>158</v>
      </c>
    </row>
    <row r="3" spans="1:9" ht="22.2" x14ac:dyDescent="0.45">
      <c r="A3" s="5"/>
    </row>
    <row r="4" spans="1:9" x14ac:dyDescent="0.45">
      <c r="A4" s="4" t="s">
        <v>26</v>
      </c>
    </row>
    <row r="5" spans="1:9" x14ac:dyDescent="0.45">
      <c r="B5" s="4" t="s">
        <v>2</v>
      </c>
      <c r="D5" s="15">
        <v>49</v>
      </c>
      <c r="E5" s="4" t="s">
        <v>33</v>
      </c>
    </row>
    <row r="6" spans="1:9" x14ac:dyDescent="0.45">
      <c r="B6" s="4" t="s">
        <v>37</v>
      </c>
    </row>
    <row r="7" spans="1:9" x14ac:dyDescent="0.45">
      <c r="B7" s="4" t="s">
        <v>41</v>
      </c>
      <c r="D7" s="15">
        <v>2</v>
      </c>
      <c r="E7" s="4" t="s">
        <v>33</v>
      </c>
    </row>
    <row r="8" spans="1:9" x14ac:dyDescent="0.45">
      <c r="B8" s="4" t="s">
        <v>15</v>
      </c>
      <c r="D8" s="14">
        <v>0</v>
      </c>
      <c r="E8" s="4" t="s">
        <v>33</v>
      </c>
    </row>
    <row r="9" spans="1:9" x14ac:dyDescent="0.45">
      <c r="D9" s="8"/>
    </row>
    <row r="10" spans="1:9" x14ac:dyDescent="0.45">
      <c r="B10" s="6" t="s">
        <v>28</v>
      </c>
    </row>
    <row r="11" spans="1:9" x14ac:dyDescent="0.45">
      <c r="B11" s="6" t="s">
        <v>31</v>
      </c>
    </row>
    <row r="12" spans="1:9" x14ac:dyDescent="0.45">
      <c r="B12" s="6" t="s">
        <v>27</v>
      </c>
    </row>
    <row r="13" spans="1:9" x14ac:dyDescent="0.45">
      <c r="A13" s="4" t="s">
        <v>14</v>
      </c>
    </row>
    <row r="14" spans="1:9" x14ac:dyDescent="0.45">
      <c r="B14" s="7" t="s">
        <v>117</v>
      </c>
      <c r="C14" s="14"/>
      <c r="D14" s="14"/>
      <c r="E14" s="14"/>
      <c r="F14" s="14"/>
      <c r="G14" s="14"/>
      <c r="H14" s="28" t="s">
        <v>154</v>
      </c>
    </row>
    <row r="15" spans="1:9" x14ac:dyDescent="0.45">
      <c r="B15" s="8"/>
      <c r="C15" s="8"/>
      <c r="D15" s="8"/>
      <c r="E15" s="8"/>
      <c r="F15" s="8"/>
      <c r="G15" s="8"/>
      <c r="H15" s="8"/>
    </row>
    <row r="17" spans="1:9" x14ac:dyDescent="0.45">
      <c r="A17" s="4" t="s">
        <v>13</v>
      </c>
    </row>
    <row r="18" spans="1:9" x14ac:dyDescent="0.45">
      <c r="B18" s="4" t="s">
        <v>32</v>
      </c>
      <c r="D18" s="15">
        <v>200</v>
      </c>
      <c r="E18" s="4" t="s">
        <v>33</v>
      </c>
    </row>
    <row r="19" spans="1:9" x14ac:dyDescent="0.45">
      <c r="B19" s="4" t="s">
        <v>4</v>
      </c>
      <c r="D19" s="8"/>
    </row>
    <row r="20" spans="1:9" x14ac:dyDescent="0.45">
      <c r="B20" s="4" t="s">
        <v>35</v>
      </c>
      <c r="D20" s="20">
        <v>0.01</v>
      </c>
      <c r="G20" s="27" t="s">
        <v>106</v>
      </c>
      <c r="H20" s="29">
        <v>31280</v>
      </c>
      <c r="I20" s="4" t="s">
        <v>33</v>
      </c>
    </row>
    <row r="21" spans="1:9" x14ac:dyDescent="0.45">
      <c r="B21" s="4" t="s">
        <v>19</v>
      </c>
      <c r="D21" s="21">
        <v>0</v>
      </c>
      <c r="H21" s="27"/>
    </row>
    <row r="22" spans="1:9" x14ac:dyDescent="0.45">
      <c r="B22" s="4" t="s">
        <v>36</v>
      </c>
      <c r="D22" s="21">
        <v>0.09</v>
      </c>
    </row>
    <row r="23" spans="1:9" x14ac:dyDescent="0.45">
      <c r="B23" s="4" t="s">
        <v>39</v>
      </c>
      <c r="D23" s="21">
        <v>0.9</v>
      </c>
    </row>
    <row r="24" spans="1:9" x14ac:dyDescent="0.45">
      <c r="D24" s="8"/>
    </row>
    <row r="25" spans="1:9" x14ac:dyDescent="0.35">
      <c r="B25" s="4" t="s">
        <v>40</v>
      </c>
      <c r="C25" s="8"/>
      <c r="D25" s="22"/>
      <c r="E25" s="8"/>
      <c r="F25" s="22"/>
      <c r="G25" s="6"/>
    </row>
    <row r="26" spans="1:9" x14ac:dyDescent="0.45">
      <c r="B26" s="9">
        <v>0.41666666666666702</v>
      </c>
      <c r="C26" s="15" t="s">
        <v>22</v>
      </c>
      <c r="D26" s="23">
        <v>0.66666666666666696</v>
      </c>
      <c r="E26" s="15" t="s">
        <v>44</v>
      </c>
      <c r="F26" s="22"/>
      <c r="G26" s="6"/>
    </row>
    <row r="27" spans="1:9" x14ac:dyDescent="0.45">
      <c r="B27" s="4" t="s">
        <v>20</v>
      </c>
      <c r="D27" s="15">
        <v>2</v>
      </c>
      <c r="E27" s="4" t="s">
        <v>34</v>
      </c>
    </row>
    <row r="28" spans="1:9" x14ac:dyDescent="0.45">
      <c r="B28" s="4" t="s">
        <v>45</v>
      </c>
    </row>
    <row r="29" spans="1:9" x14ac:dyDescent="0.45">
      <c r="B29" s="4" t="s">
        <v>5</v>
      </c>
      <c r="C29" s="15">
        <v>300</v>
      </c>
      <c r="D29" s="4" t="s">
        <v>33</v>
      </c>
    </row>
    <row r="30" spans="1:9" x14ac:dyDescent="0.45">
      <c r="B30" s="4" t="s">
        <v>7</v>
      </c>
      <c r="C30" s="14"/>
      <c r="D30" s="4" t="s">
        <v>33</v>
      </c>
    </row>
    <row r="31" spans="1:9" x14ac:dyDescent="0.45">
      <c r="C31" s="8"/>
    </row>
    <row r="32" spans="1:9" x14ac:dyDescent="0.45">
      <c r="A32" s="4" t="s">
        <v>8</v>
      </c>
    </row>
    <row r="33" spans="1:9" x14ac:dyDescent="0.45">
      <c r="B33" s="7" t="s">
        <v>71</v>
      </c>
      <c r="C33" s="16"/>
      <c r="D33" s="7" t="s">
        <v>124</v>
      </c>
      <c r="E33" s="14"/>
      <c r="F33" s="14"/>
      <c r="G33" s="16"/>
      <c r="H33" s="30" t="s">
        <v>123</v>
      </c>
    </row>
    <row r="34" spans="1:9" x14ac:dyDescent="0.45">
      <c r="B34" s="10" t="s">
        <v>6</v>
      </c>
      <c r="C34" s="17"/>
      <c r="D34" s="24" t="s">
        <v>118</v>
      </c>
      <c r="E34" s="15"/>
      <c r="F34" s="15"/>
      <c r="G34" s="15"/>
      <c r="H34" s="28" t="s">
        <v>155</v>
      </c>
    </row>
    <row r="35" spans="1:9" ht="68.7" customHeight="1" x14ac:dyDescent="0.45"/>
    <row r="36" spans="1:9" ht="18.3" customHeight="1" x14ac:dyDescent="0.45">
      <c r="I36" s="4" t="s">
        <v>104</v>
      </c>
    </row>
    <row r="37" spans="1:9" ht="18.3" customHeight="1" x14ac:dyDescent="0.45"/>
    <row r="38" spans="1:9" x14ac:dyDescent="0.45">
      <c r="A38" s="4" t="s">
        <v>21</v>
      </c>
    </row>
    <row r="39" spans="1:9" x14ac:dyDescent="0.45">
      <c r="B39" s="7" t="s">
        <v>71</v>
      </c>
      <c r="C39" s="16"/>
      <c r="D39" s="7" t="s">
        <v>124</v>
      </c>
      <c r="E39" s="14"/>
      <c r="F39" s="14"/>
      <c r="G39" s="16"/>
      <c r="H39" s="30" t="s">
        <v>123</v>
      </c>
    </row>
    <row r="40" spans="1:9" x14ac:dyDescent="0.45">
      <c r="B40" s="11" t="s">
        <v>119</v>
      </c>
      <c r="C40" s="18"/>
      <c r="D40" s="11" t="s">
        <v>125</v>
      </c>
      <c r="E40" s="25"/>
      <c r="F40" s="25"/>
      <c r="G40" s="25"/>
      <c r="H40" s="28" t="s">
        <v>156</v>
      </c>
    </row>
    <row r="41" spans="1:9" x14ac:dyDescent="0.45">
      <c r="B41" s="12" t="s">
        <v>120</v>
      </c>
      <c r="C41" s="19"/>
      <c r="D41" s="12" t="s">
        <v>125</v>
      </c>
      <c r="E41" s="8"/>
      <c r="F41" s="8"/>
      <c r="G41" s="8"/>
      <c r="H41" s="28" t="s">
        <v>155</v>
      </c>
    </row>
    <row r="42" spans="1:9" x14ac:dyDescent="0.45">
      <c r="B42" s="10" t="s">
        <v>121</v>
      </c>
      <c r="C42" s="17"/>
      <c r="D42" s="10" t="s">
        <v>77</v>
      </c>
      <c r="E42" s="15"/>
      <c r="F42" s="15"/>
      <c r="G42" s="15"/>
      <c r="H42" s="28" t="s">
        <v>157</v>
      </c>
    </row>
    <row r="44" spans="1:9" x14ac:dyDescent="0.45">
      <c r="A44" s="4" t="s">
        <v>1</v>
      </c>
    </row>
    <row r="45" spans="1:9" x14ac:dyDescent="0.45">
      <c r="B45" s="7" t="s">
        <v>71</v>
      </c>
      <c r="C45" s="14"/>
      <c r="D45" s="16"/>
      <c r="E45" s="7" t="s">
        <v>124</v>
      </c>
      <c r="F45" s="14"/>
      <c r="G45" s="16"/>
      <c r="H45" s="30" t="s">
        <v>123</v>
      </c>
    </row>
    <row r="46" spans="1:9" x14ac:dyDescent="0.45">
      <c r="B46" s="12" t="s">
        <v>127</v>
      </c>
      <c r="C46" s="8"/>
      <c r="D46" s="19"/>
      <c r="E46" s="25" t="s">
        <v>77</v>
      </c>
      <c r="F46" s="25"/>
      <c r="G46" s="25"/>
      <c r="H46" s="28" t="s">
        <v>157</v>
      </c>
    </row>
    <row r="47" spans="1:9" x14ac:dyDescent="0.45">
      <c r="B47" s="12" t="s">
        <v>128</v>
      </c>
      <c r="C47" s="8"/>
      <c r="D47" s="19"/>
      <c r="E47" s="8" t="s">
        <v>77</v>
      </c>
      <c r="F47" s="8"/>
      <c r="G47" s="8"/>
      <c r="H47" s="28" t="s">
        <v>157</v>
      </c>
    </row>
    <row r="48" spans="1:9" x14ac:dyDescent="0.45">
      <c r="B48" s="10" t="s">
        <v>129</v>
      </c>
      <c r="C48" s="15"/>
      <c r="D48" s="17"/>
      <c r="E48" s="15" t="s">
        <v>77</v>
      </c>
      <c r="F48" s="15"/>
      <c r="G48" s="15"/>
      <c r="H48" s="28" t="s">
        <v>157</v>
      </c>
    </row>
    <row r="49" spans="1:11" x14ac:dyDescent="0.45">
      <c r="B49" s="4" t="s">
        <v>10</v>
      </c>
    </row>
    <row r="51" spans="1:11" x14ac:dyDescent="0.45">
      <c r="A51" s="4" t="s">
        <v>24</v>
      </c>
    </row>
    <row r="52" spans="1:11" x14ac:dyDescent="0.45">
      <c r="B52" s="7" t="s">
        <v>71</v>
      </c>
      <c r="C52" s="14"/>
      <c r="D52" s="16"/>
      <c r="E52" s="7" t="s">
        <v>124</v>
      </c>
      <c r="F52" s="14"/>
      <c r="G52" s="16"/>
      <c r="H52" s="30" t="s">
        <v>123</v>
      </c>
    </row>
    <row r="53" spans="1:11" x14ac:dyDescent="0.45">
      <c r="B53" s="12" t="s">
        <v>139</v>
      </c>
      <c r="C53" s="8"/>
      <c r="D53" s="19"/>
      <c r="E53" s="25" t="s">
        <v>130</v>
      </c>
      <c r="F53" s="25"/>
      <c r="G53" s="25"/>
      <c r="H53" s="28" t="s">
        <v>155</v>
      </c>
    </row>
    <row r="54" spans="1:11" x14ac:dyDescent="0.45">
      <c r="B54" s="12" t="s">
        <v>131</v>
      </c>
      <c r="C54" s="8"/>
      <c r="D54" s="19"/>
      <c r="E54" s="8" t="s">
        <v>130</v>
      </c>
      <c r="F54" s="8"/>
      <c r="G54" s="8"/>
      <c r="H54" s="28" t="s">
        <v>155</v>
      </c>
    </row>
    <row r="55" spans="1:11" x14ac:dyDescent="0.45">
      <c r="B55" s="12" t="s">
        <v>132</v>
      </c>
      <c r="C55" s="8"/>
      <c r="D55" s="19"/>
      <c r="E55" s="8" t="s">
        <v>130</v>
      </c>
      <c r="F55" s="8"/>
      <c r="G55" s="8"/>
      <c r="H55" s="28" t="s">
        <v>155</v>
      </c>
    </row>
    <row r="56" spans="1:11" x14ac:dyDescent="0.45">
      <c r="B56" s="10" t="s">
        <v>133</v>
      </c>
      <c r="C56" s="15"/>
      <c r="D56" s="17"/>
      <c r="E56" s="15" t="s">
        <v>130</v>
      </c>
      <c r="F56" s="15"/>
      <c r="G56" s="15"/>
      <c r="H56" s="28" t="s">
        <v>157</v>
      </c>
    </row>
    <row r="58" spans="1:11" x14ac:dyDescent="0.45">
      <c r="A58" s="4" t="s">
        <v>25</v>
      </c>
    </row>
    <row r="59" spans="1:11" x14ac:dyDescent="0.45">
      <c r="B59" s="7" t="s">
        <v>71</v>
      </c>
      <c r="C59" s="14"/>
      <c r="D59" s="16"/>
      <c r="E59" s="25" t="s">
        <v>124</v>
      </c>
      <c r="F59" s="25"/>
      <c r="G59" s="25"/>
      <c r="H59" s="31" t="s">
        <v>123</v>
      </c>
    </row>
    <row r="60" spans="1:11" x14ac:dyDescent="0.45">
      <c r="B60" s="13" t="s">
        <v>134</v>
      </c>
      <c r="C60" s="8"/>
      <c r="D60" s="8"/>
      <c r="E60" s="11" t="s">
        <v>126</v>
      </c>
      <c r="F60" s="25"/>
      <c r="G60" s="25"/>
      <c r="H60" s="28" t="s">
        <v>157</v>
      </c>
      <c r="K60" s="32"/>
    </row>
    <row r="61" spans="1:11" x14ac:dyDescent="0.45">
      <c r="B61" s="12" t="s">
        <v>135</v>
      </c>
      <c r="C61" s="8"/>
      <c r="D61" s="8"/>
      <c r="E61" s="12" t="s">
        <v>137</v>
      </c>
      <c r="F61" s="8"/>
      <c r="G61" s="8"/>
      <c r="H61" s="28" t="s">
        <v>155</v>
      </c>
    </row>
    <row r="62" spans="1:11" x14ac:dyDescent="0.45">
      <c r="B62" s="10" t="s">
        <v>136</v>
      </c>
      <c r="C62" s="15"/>
      <c r="D62" s="15"/>
      <c r="E62" s="26" t="s">
        <v>138</v>
      </c>
      <c r="F62" s="15"/>
      <c r="G62" s="15"/>
      <c r="H62" s="28" t="s">
        <v>155</v>
      </c>
    </row>
    <row r="63" spans="1:11" x14ac:dyDescent="0.45">
      <c r="B63" s="4" t="s">
        <v>151</v>
      </c>
    </row>
  </sheetData>
  <phoneticPr fontId="1"/>
  <dataValidations count="4">
    <dataValidation type="list" allowBlank="1" showInputMessage="1" showErrorMessage="1" sqref="H14" xr:uid="{00000000-0002-0000-0100-000000000000}">
      <formula1>"　,有,無"</formula1>
    </dataValidation>
    <dataValidation type="list" allowBlank="1" showInputMessage="1" showErrorMessage="1" sqref="H34 H42 H46:H48 H60:H61" xr:uid="{00000000-0002-0000-0100-000001000000}">
      <formula1>"　,○,△,×"</formula1>
    </dataValidation>
    <dataValidation type="list" allowBlank="1" showInputMessage="1" showErrorMessage="1" sqref="H40:H41" xr:uid="{00000000-0002-0000-0100-000002000000}">
      <formula1>"　,○,×"</formula1>
    </dataValidation>
    <dataValidation type="list" allowBlank="1" showInputMessage="1" showErrorMessage="1" sqref="H53:H56 H62" xr:uid="{00000000-0002-0000-0100-000003000000}">
      <formula1>"　,○,△"</formula1>
    </dataValidation>
  </dataValidation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49"/>
  <sheetViews>
    <sheetView topLeftCell="A19" workbookViewId="0">
      <selection activeCell="D48" sqref="D48"/>
    </sheetView>
  </sheetViews>
  <sheetFormatPr defaultRowHeight="18" x14ac:dyDescent="0.45"/>
  <cols>
    <col min="2" max="2" width="8.796875" customWidth="1"/>
    <col min="3" max="3" width="18.8984375" bestFit="1" customWidth="1"/>
  </cols>
  <sheetData>
    <row r="2" spans="2:5" x14ac:dyDescent="0.45">
      <c r="B2" s="33"/>
      <c r="C2" s="33" t="s">
        <v>105</v>
      </c>
    </row>
    <row r="3" spans="2:5" x14ac:dyDescent="0.45">
      <c r="B3" s="34" t="s">
        <v>46</v>
      </c>
      <c r="C3" s="34">
        <f>'②入力用 '!D5</f>
        <v>49</v>
      </c>
    </row>
    <row r="4" spans="2:5" x14ac:dyDescent="0.45">
      <c r="B4" s="34" t="s">
        <v>48</v>
      </c>
      <c r="C4" s="34">
        <f>'②入力用 '!D7</f>
        <v>2</v>
      </c>
    </row>
    <row r="5" spans="2:5" x14ac:dyDescent="0.45">
      <c r="B5" s="34" t="s">
        <v>52</v>
      </c>
      <c r="C5" s="34">
        <f>'②入力用 '!D8</f>
        <v>0</v>
      </c>
    </row>
    <row r="8" spans="2:5" x14ac:dyDescent="0.45">
      <c r="B8" s="34" t="s">
        <v>49</v>
      </c>
    </row>
    <row r="9" spans="2:5" x14ac:dyDescent="0.45">
      <c r="B9" s="33"/>
      <c r="C9" s="33" t="s">
        <v>85</v>
      </c>
      <c r="D9" s="33" t="s">
        <v>17</v>
      </c>
      <c r="E9" s="33" t="s">
        <v>86</v>
      </c>
    </row>
    <row r="10" spans="2:5" x14ac:dyDescent="0.45">
      <c r="B10">
        <v>1</v>
      </c>
      <c r="C10" t="s">
        <v>65</v>
      </c>
      <c r="D10" s="35">
        <v>8</v>
      </c>
      <c r="E10" t="b">
        <v>0</v>
      </c>
    </row>
    <row r="11" spans="2:5" x14ac:dyDescent="0.45">
      <c r="C11" t="s">
        <v>30</v>
      </c>
      <c r="D11" s="35">
        <v>3</v>
      </c>
      <c r="E11" t="b">
        <v>0</v>
      </c>
    </row>
    <row r="12" spans="2:5" x14ac:dyDescent="0.45">
      <c r="C12" t="s">
        <v>68</v>
      </c>
      <c r="D12" s="35">
        <v>10</v>
      </c>
      <c r="E12" t="b">
        <v>0</v>
      </c>
    </row>
    <row r="13" spans="2:5" x14ac:dyDescent="0.45">
      <c r="C13" t="s">
        <v>70</v>
      </c>
      <c r="D13" s="35">
        <v>5</v>
      </c>
      <c r="E13" t="b">
        <v>1</v>
      </c>
    </row>
    <row r="14" spans="2:5" x14ac:dyDescent="0.45">
      <c r="B14">
        <v>3</v>
      </c>
      <c r="C14" t="s">
        <v>55</v>
      </c>
      <c r="D14" s="35">
        <v>1</v>
      </c>
      <c r="E14" t="b">
        <v>0</v>
      </c>
    </row>
    <row r="15" spans="2:5" x14ac:dyDescent="0.45">
      <c r="C15" t="s">
        <v>72</v>
      </c>
      <c r="D15" s="35">
        <v>2</v>
      </c>
      <c r="E15" t="b">
        <v>1</v>
      </c>
    </row>
    <row r="16" spans="2:5" x14ac:dyDescent="0.45">
      <c r="C16" t="s">
        <v>12</v>
      </c>
      <c r="D16" s="35">
        <v>3</v>
      </c>
      <c r="E16" t="b">
        <v>1</v>
      </c>
    </row>
    <row r="17" spans="2:5" x14ac:dyDescent="0.45">
      <c r="B17">
        <v>4</v>
      </c>
      <c r="C17" t="s">
        <v>57</v>
      </c>
      <c r="D17" s="35">
        <v>5</v>
      </c>
      <c r="E17" t="b">
        <v>1</v>
      </c>
    </row>
    <row r="18" spans="2:5" x14ac:dyDescent="0.45">
      <c r="C18" t="s">
        <v>18</v>
      </c>
      <c r="D18" s="35">
        <v>0</v>
      </c>
      <c r="E18" t="b">
        <v>1</v>
      </c>
    </row>
    <row r="19" spans="2:5" x14ac:dyDescent="0.45">
      <c r="C19" t="s">
        <v>73</v>
      </c>
      <c r="D19" s="35">
        <v>5</v>
      </c>
      <c r="E19" t="b">
        <v>0</v>
      </c>
    </row>
    <row r="20" spans="2:5" x14ac:dyDescent="0.45">
      <c r="C20" t="s">
        <v>74</v>
      </c>
      <c r="D20" s="35">
        <v>0</v>
      </c>
      <c r="E20" t="b">
        <v>0</v>
      </c>
    </row>
    <row r="21" spans="2:5" x14ac:dyDescent="0.45">
      <c r="C21" t="s">
        <v>67</v>
      </c>
      <c r="D21" s="35">
        <v>5</v>
      </c>
      <c r="E21" t="b">
        <v>1</v>
      </c>
    </row>
    <row r="22" spans="2:5" x14ac:dyDescent="0.45">
      <c r="C22" t="s">
        <v>76</v>
      </c>
      <c r="D22" s="35">
        <v>3</v>
      </c>
      <c r="E22" t="b">
        <v>1</v>
      </c>
    </row>
    <row r="23" spans="2:5" x14ac:dyDescent="0.45">
      <c r="C23" t="s">
        <v>11</v>
      </c>
      <c r="D23" s="35">
        <v>1</v>
      </c>
      <c r="E23" t="b">
        <v>1</v>
      </c>
    </row>
    <row r="24" spans="2:5" x14ac:dyDescent="0.45">
      <c r="B24">
        <v>5</v>
      </c>
      <c r="C24" t="s">
        <v>78</v>
      </c>
      <c r="D24" s="35">
        <v>5</v>
      </c>
      <c r="E24" t="b">
        <v>0</v>
      </c>
    </row>
    <row r="25" spans="2:5" x14ac:dyDescent="0.45">
      <c r="C25" t="s">
        <v>64</v>
      </c>
      <c r="D25" s="35">
        <v>3</v>
      </c>
      <c r="E25" t="b">
        <v>0</v>
      </c>
    </row>
    <row r="26" spans="2:5" x14ac:dyDescent="0.45">
      <c r="C26" t="s">
        <v>79</v>
      </c>
      <c r="D26" s="35">
        <v>1</v>
      </c>
      <c r="E26" t="b">
        <v>0</v>
      </c>
    </row>
    <row r="27" spans="2:5" x14ac:dyDescent="0.45">
      <c r="C27" t="s">
        <v>38</v>
      </c>
      <c r="D27" s="35">
        <v>5</v>
      </c>
      <c r="E27" t="b">
        <v>0</v>
      </c>
    </row>
    <row r="28" spans="2:5" x14ac:dyDescent="0.45">
      <c r="C28" t="s">
        <v>29</v>
      </c>
      <c r="D28" s="35">
        <v>3</v>
      </c>
      <c r="E28" t="b">
        <v>0</v>
      </c>
    </row>
    <row r="29" spans="2:5" x14ac:dyDescent="0.45">
      <c r="C29" t="s">
        <v>80</v>
      </c>
      <c r="D29" s="35">
        <v>1</v>
      </c>
      <c r="E29" t="b">
        <v>0</v>
      </c>
    </row>
    <row r="30" spans="2:5" x14ac:dyDescent="0.45">
      <c r="C30" t="s">
        <v>82</v>
      </c>
      <c r="D30" s="35">
        <v>5</v>
      </c>
      <c r="E30" t="b">
        <v>0</v>
      </c>
    </row>
    <row r="31" spans="2:5" x14ac:dyDescent="0.45">
      <c r="C31" t="s">
        <v>83</v>
      </c>
      <c r="D31" s="35">
        <v>3</v>
      </c>
      <c r="E31" t="b">
        <v>0</v>
      </c>
    </row>
    <row r="32" spans="2:5" x14ac:dyDescent="0.45">
      <c r="C32" t="s">
        <v>84</v>
      </c>
      <c r="D32" s="35">
        <v>1</v>
      </c>
      <c r="E32" t="b">
        <v>0</v>
      </c>
    </row>
    <row r="33" spans="2:5" x14ac:dyDescent="0.45">
      <c r="B33">
        <v>6</v>
      </c>
      <c r="C33" t="s">
        <v>3</v>
      </c>
      <c r="D33" s="35">
        <v>3</v>
      </c>
      <c r="E33" t="b">
        <v>0</v>
      </c>
    </row>
    <row r="34" spans="2:5" x14ac:dyDescent="0.45">
      <c r="C34" t="s">
        <v>87</v>
      </c>
      <c r="D34" s="35">
        <v>0</v>
      </c>
      <c r="E34" t="b">
        <v>1</v>
      </c>
    </row>
    <row r="35" spans="2:5" x14ac:dyDescent="0.45">
      <c r="C35" t="s">
        <v>89</v>
      </c>
      <c r="D35" s="35">
        <v>3</v>
      </c>
      <c r="E35" t="b">
        <v>1</v>
      </c>
    </row>
    <row r="36" spans="2:5" x14ac:dyDescent="0.45">
      <c r="C36" t="s">
        <v>88</v>
      </c>
      <c r="D36" s="35">
        <v>0</v>
      </c>
      <c r="E36" t="b">
        <v>1</v>
      </c>
    </row>
    <row r="37" spans="2:5" x14ac:dyDescent="0.45">
      <c r="C37" t="s">
        <v>91</v>
      </c>
      <c r="D37" s="35">
        <v>3</v>
      </c>
      <c r="E37" t="b">
        <v>0</v>
      </c>
    </row>
    <row r="38" spans="2:5" x14ac:dyDescent="0.45">
      <c r="C38" t="s">
        <v>90</v>
      </c>
      <c r="D38" s="35">
        <v>0</v>
      </c>
      <c r="E38" t="b">
        <v>1</v>
      </c>
    </row>
    <row r="39" spans="2:5" x14ac:dyDescent="0.45">
      <c r="C39" t="s">
        <v>92</v>
      </c>
      <c r="D39" s="35">
        <v>0</v>
      </c>
      <c r="E39" t="b">
        <v>0</v>
      </c>
    </row>
    <row r="40" spans="2:5" x14ac:dyDescent="0.45">
      <c r="C40" t="s">
        <v>93</v>
      </c>
      <c r="D40" s="35">
        <v>1</v>
      </c>
      <c r="E40" t="b">
        <v>1</v>
      </c>
    </row>
    <row r="41" spans="2:5" x14ac:dyDescent="0.45">
      <c r="B41">
        <v>7</v>
      </c>
      <c r="C41" t="s">
        <v>94</v>
      </c>
      <c r="D41" s="35">
        <v>5</v>
      </c>
      <c r="E41" t="b">
        <v>0</v>
      </c>
    </row>
    <row r="42" spans="2:5" x14ac:dyDescent="0.45">
      <c r="C42" t="s">
        <v>95</v>
      </c>
      <c r="D42" s="35">
        <v>3</v>
      </c>
      <c r="E42" t="b">
        <v>0</v>
      </c>
    </row>
    <row r="43" spans="2:5" x14ac:dyDescent="0.45">
      <c r="C43" t="s">
        <v>16</v>
      </c>
      <c r="D43" s="35">
        <v>0</v>
      </c>
      <c r="E43" t="b">
        <v>0</v>
      </c>
    </row>
    <row r="44" spans="2:5" x14ac:dyDescent="0.45">
      <c r="C44" t="s">
        <v>97</v>
      </c>
      <c r="D44" s="35">
        <v>5</v>
      </c>
      <c r="E44" t="b">
        <v>0</v>
      </c>
    </row>
    <row r="45" spans="2:5" x14ac:dyDescent="0.45">
      <c r="C45" t="s">
        <v>98</v>
      </c>
      <c r="D45" s="35">
        <v>3</v>
      </c>
      <c r="E45" t="b">
        <v>0</v>
      </c>
    </row>
    <row r="46" spans="2:5" x14ac:dyDescent="0.45">
      <c r="C46" t="s">
        <v>99</v>
      </c>
      <c r="D46" s="35">
        <v>0</v>
      </c>
      <c r="E46" t="b">
        <v>0</v>
      </c>
    </row>
    <row r="47" spans="2:5" x14ac:dyDescent="0.45">
      <c r="C47" t="s">
        <v>100</v>
      </c>
      <c r="D47" s="35">
        <v>0</v>
      </c>
      <c r="E47" t="b">
        <v>0</v>
      </c>
    </row>
    <row r="48" spans="2:5" x14ac:dyDescent="0.45">
      <c r="C48" t="s">
        <v>101</v>
      </c>
      <c r="D48" s="35">
        <v>0</v>
      </c>
      <c r="E48" t="b">
        <v>0</v>
      </c>
    </row>
    <row r="49" spans="3:5" x14ac:dyDescent="0.45">
      <c r="C49" t="s">
        <v>102</v>
      </c>
      <c r="D49" s="35">
        <v>3</v>
      </c>
      <c r="E49" t="b">
        <v>0</v>
      </c>
    </row>
  </sheetData>
  <phoneticPr fontId="1"/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"/>
  <sheetViews>
    <sheetView topLeftCell="A25" workbookViewId="0">
      <selection activeCell="R38" sqref="R38"/>
    </sheetView>
  </sheetViews>
  <sheetFormatPr defaultRowHeight="18" x14ac:dyDescent="0.45"/>
  <cols>
    <col min="1" max="2" width="4.19921875" customWidth="1"/>
    <col min="3" max="3" width="14" customWidth="1"/>
    <col min="5" max="5" width="3.69921875" customWidth="1"/>
    <col min="6" max="6" width="9.69921875" customWidth="1"/>
    <col min="7" max="7" width="3.19921875" customWidth="1"/>
    <col min="8" max="8" width="9.796875" bestFit="1" customWidth="1"/>
    <col min="9" max="9" width="3.3984375" customWidth="1"/>
  </cols>
  <sheetData>
    <row r="1" spans="1:11" ht="22.2" x14ac:dyDescent="0.45">
      <c r="A1" s="37" t="s">
        <v>54</v>
      </c>
      <c r="B1" s="37"/>
      <c r="K1" t="s">
        <v>103</v>
      </c>
    </row>
    <row r="3" spans="1:11" x14ac:dyDescent="0.45">
      <c r="A3" t="s">
        <v>47</v>
      </c>
    </row>
    <row r="14" spans="1:11" s="36" customFormat="1" ht="19.8" x14ac:dyDescent="0.45">
      <c r="C14" s="43" t="s">
        <v>56</v>
      </c>
      <c r="D14" s="55" t="str">
        <f>IF(③計算用!C3&gt;=175,"非常事態",IF(③計算用!C3&gt;=105,"特別警戒",IF(③計算用!C3&gt;=14,"警戒",IF(③計算用!C3&gt;=4,"注意","感染観察"))))</f>
        <v>警戒</v>
      </c>
      <c r="G14" s="68"/>
      <c r="H14" s="71"/>
      <c r="I14" s="71"/>
      <c r="J14" s="71"/>
    </row>
    <row r="15" spans="1:11" s="36" customFormat="1" ht="19.8" x14ac:dyDescent="0.45">
      <c r="C15" s="44"/>
      <c r="G15" s="68"/>
    </row>
    <row r="16" spans="1:11" x14ac:dyDescent="0.45">
      <c r="C16" t="s">
        <v>140</v>
      </c>
      <c r="D16" s="56" t="str">
        <f>'②入力用 '!H14</f>
        <v>無</v>
      </c>
      <c r="G16" s="68" t="s">
        <v>51</v>
      </c>
      <c r="H16">
        <f>③計算用!C4+③計算用!C5</f>
        <v>2</v>
      </c>
      <c r="I16" t="s">
        <v>33</v>
      </c>
    </row>
    <row r="18" spans="1:10" x14ac:dyDescent="0.45">
      <c r="A18" t="s">
        <v>59</v>
      </c>
    </row>
    <row r="19" spans="1:10" x14ac:dyDescent="0.45">
      <c r="B19" t="s">
        <v>0</v>
      </c>
      <c r="D19">
        <f>'②入力用 '!D18</f>
        <v>200</v>
      </c>
      <c r="E19" t="s">
        <v>33</v>
      </c>
      <c r="F19" t="s">
        <v>60</v>
      </c>
      <c r="G19" t="str">
        <f>IF(D19&gt;=1000,"大規模",IF(D19&gt;=100,"中規模","小規模"))</f>
        <v>中規模</v>
      </c>
    </row>
    <row r="21" spans="1:10" x14ac:dyDescent="0.45">
      <c r="C21" s="45" t="s">
        <v>9</v>
      </c>
      <c r="D21" s="57" t="s">
        <v>61</v>
      </c>
      <c r="E21" s="53"/>
      <c r="F21" s="38" t="s">
        <v>53</v>
      </c>
      <c r="G21" s="53"/>
      <c r="H21" s="77"/>
      <c r="I21" s="46"/>
    </row>
    <row r="22" spans="1:10" x14ac:dyDescent="0.45">
      <c r="C22" s="45" t="s">
        <v>62</v>
      </c>
      <c r="D22" s="58">
        <f>'②入力用 '!$D$20</f>
        <v>0.01</v>
      </c>
      <c r="E22" s="53"/>
      <c r="F22" s="38">
        <f>$D$19*D22</f>
        <v>2</v>
      </c>
      <c r="G22" s="53" t="s">
        <v>33</v>
      </c>
      <c r="H22" s="40"/>
    </row>
    <row r="23" spans="1:10" x14ac:dyDescent="0.45">
      <c r="C23" s="45" t="s">
        <v>63</v>
      </c>
      <c r="D23" s="58">
        <f>'②入力用 '!$D$21</f>
        <v>0</v>
      </c>
      <c r="E23" s="53"/>
      <c r="F23" s="38">
        <f>$D$19*D23</f>
        <v>0</v>
      </c>
      <c r="G23" s="53" t="s">
        <v>33</v>
      </c>
      <c r="H23" s="40"/>
    </row>
    <row r="24" spans="1:10" x14ac:dyDescent="0.45">
      <c r="C24" s="45" t="s">
        <v>43</v>
      </c>
      <c r="D24" s="59">
        <f>'②入力用 '!$D$22</f>
        <v>0.09</v>
      </c>
      <c r="E24" s="52"/>
      <c r="F24" s="38">
        <f>$D$19*D24</f>
        <v>18</v>
      </c>
      <c r="G24" s="53" t="s">
        <v>33</v>
      </c>
      <c r="H24" s="40"/>
    </row>
    <row r="25" spans="1:10" x14ac:dyDescent="0.45">
      <c r="C25" s="45" t="s">
        <v>50</v>
      </c>
      <c r="D25" s="59">
        <f>'②入力用 '!$D$23</f>
        <v>0.9</v>
      </c>
      <c r="E25" s="52"/>
      <c r="F25" s="38">
        <f>$D$19*D25</f>
        <v>180</v>
      </c>
      <c r="G25" s="53" t="s">
        <v>33</v>
      </c>
      <c r="H25" s="40"/>
    </row>
    <row r="26" spans="1:10" x14ac:dyDescent="0.45">
      <c r="C26" s="46"/>
      <c r="D26" s="60"/>
      <c r="F26" s="70"/>
      <c r="G26" s="78"/>
      <c r="H26" s="34"/>
    </row>
    <row r="27" spans="1:10" x14ac:dyDescent="0.45">
      <c r="C27" s="47"/>
    </row>
    <row r="28" spans="1:10" x14ac:dyDescent="0.45">
      <c r="C28" s="47"/>
    </row>
    <row r="30" spans="1:10" x14ac:dyDescent="0.45">
      <c r="A30" t="s">
        <v>142</v>
      </c>
    </row>
    <row r="31" spans="1:10" x14ac:dyDescent="0.45">
      <c r="B31" t="s">
        <v>148</v>
      </c>
    </row>
    <row r="32" spans="1:10" x14ac:dyDescent="0.45">
      <c r="B32" s="38" t="s">
        <v>143</v>
      </c>
      <c r="C32" s="48"/>
      <c r="D32" s="45" t="s">
        <v>23</v>
      </c>
      <c r="E32" s="38"/>
      <c r="F32" s="65" t="s">
        <v>144</v>
      </c>
      <c r="G32" s="69"/>
      <c r="H32" s="65" t="s">
        <v>81</v>
      </c>
      <c r="I32" s="69"/>
      <c r="J32" s="72" t="s">
        <v>96</v>
      </c>
    </row>
    <row r="33" spans="2:10" x14ac:dyDescent="0.45">
      <c r="B33" s="39" t="s">
        <v>145</v>
      </c>
      <c r="C33" s="49"/>
      <c r="D33" s="61">
        <v>1</v>
      </c>
      <c r="E33" s="39"/>
      <c r="F33" s="66">
        <f>COUNTIF('②入力用 '!H34,"○")</f>
        <v>1</v>
      </c>
      <c r="G33" s="70"/>
      <c r="H33" s="66">
        <f>COUNTIF('②入力用 '!H34,"△")</f>
        <v>0</v>
      </c>
      <c r="I33" s="70"/>
      <c r="J33" s="73">
        <f>COUNTIF('②入力用 '!H34,"×")</f>
        <v>0</v>
      </c>
    </row>
    <row r="34" spans="2:10" x14ac:dyDescent="0.45">
      <c r="B34" s="40" t="s">
        <v>122</v>
      </c>
      <c r="C34" s="50"/>
      <c r="D34" s="62">
        <v>3</v>
      </c>
      <c r="E34" s="40"/>
      <c r="F34" s="46">
        <f>COUNTIF('②入力用 '!H40:H42,"○")</f>
        <v>1</v>
      </c>
      <c r="H34" s="46">
        <f>COUNTIF('②入力用 '!H40:H42,"△")</f>
        <v>1</v>
      </c>
      <c r="J34" s="74">
        <f>COUNTIF('②入力用 '!H40:H42,"×")</f>
        <v>1</v>
      </c>
    </row>
    <row r="35" spans="2:10" x14ac:dyDescent="0.45">
      <c r="B35" s="40" t="s">
        <v>66</v>
      </c>
      <c r="C35" s="50"/>
      <c r="D35" s="62">
        <v>3</v>
      </c>
      <c r="E35" s="40"/>
      <c r="F35" s="46">
        <f>COUNTIF('②入力用 '!H46:H48,"○")</f>
        <v>0</v>
      </c>
      <c r="H35" s="46">
        <f>COUNTIF('②入力用 '!H46:H48,"△")</f>
        <v>3</v>
      </c>
      <c r="J35" s="74">
        <f>COUNTIF('②入力用 '!L46:L48,"×")</f>
        <v>0</v>
      </c>
    </row>
    <row r="36" spans="2:10" x14ac:dyDescent="0.45">
      <c r="B36" s="40" t="s">
        <v>141</v>
      </c>
      <c r="C36" s="51"/>
      <c r="D36" s="62">
        <v>4</v>
      </c>
      <c r="E36" s="40"/>
      <c r="F36" s="46">
        <f>COUNTIF('②入力用 '!H53:H56,"○")</f>
        <v>3</v>
      </c>
      <c r="H36" s="46">
        <f>COUNTIF('②入力用 '!H53:H56,"△")</f>
        <v>1</v>
      </c>
      <c r="J36" s="74" t="s">
        <v>152</v>
      </c>
    </row>
    <row r="37" spans="2:10" x14ac:dyDescent="0.45">
      <c r="B37" s="41" t="s">
        <v>146</v>
      </c>
      <c r="C37" s="52"/>
      <c r="D37" s="63">
        <v>3</v>
      </c>
      <c r="E37" s="41"/>
      <c r="F37" s="67">
        <f>COUNTIF('②入力用 '!H60:H62,"○")</f>
        <v>2</v>
      </c>
      <c r="G37" s="33"/>
      <c r="H37" s="67">
        <f>COUNTIF('②入力用 '!H60:H62,"△")</f>
        <v>1</v>
      </c>
      <c r="I37" s="33"/>
      <c r="J37" s="75">
        <f>COUNTIF('②入力用 '!H60:H62,"×")</f>
        <v>0</v>
      </c>
    </row>
    <row r="38" spans="2:10" x14ac:dyDescent="0.45">
      <c r="B38" s="42" t="s">
        <v>147</v>
      </c>
      <c r="C38" s="53"/>
      <c r="D38" s="45">
        <f>SUM(D33:D37)</f>
        <v>14</v>
      </c>
      <c r="E38" s="38"/>
      <c r="F38" s="65">
        <f>SUM(F33:F37)</f>
        <v>7</v>
      </c>
      <c r="G38" s="69"/>
      <c r="H38" s="65">
        <f>SUM(H33:H37)</f>
        <v>6</v>
      </c>
      <c r="I38" s="69"/>
      <c r="J38" s="72">
        <f>SUM(J33:J37)</f>
        <v>1</v>
      </c>
    </row>
    <row r="39" spans="2:10" x14ac:dyDescent="0.45">
      <c r="E39" s="38"/>
      <c r="F39" s="79">
        <f>F38/D38</f>
        <v>0.5</v>
      </c>
      <c r="G39" s="79"/>
      <c r="H39" s="79">
        <f>H38/D38</f>
        <v>0.42857142857142855</v>
      </c>
      <c r="I39" s="79"/>
      <c r="J39" s="80">
        <f>J38/D38</f>
        <v>7.1428571428571425E-2</v>
      </c>
    </row>
    <row r="46" spans="2:10" ht="26.4" x14ac:dyDescent="0.45">
      <c r="C46" s="54"/>
      <c r="D46" s="64"/>
      <c r="E46" s="64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11"/>
  <sheetViews>
    <sheetView tabSelected="1" topLeftCell="A7" workbookViewId="0">
      <selection activeCell="B9" sqref="B9"/>
    </sheetView>
  </sheetViews>
  <sheetFormatPr defaultRowHeight="18" x14ac:dyDescent="0.45"/>
  <cols>
    <col min="1" max="1" width="5.59765625" customWidth="1"/>
    <col min="2" max="2" width="63.69921875" customWidth="1"/>
  </cols>
  <sheetData>
    <row r="1" spans="2:3" x14ac:dyDescent="0.45">
      <c r="C1" t="s">
        <v>150</v>
      </c>
    </row>
    <row r="3" spans="2:3" x14ac:dyDescent="0.45">
      <c r="B3" t="s">
        <v>42</v>
      </c>
    </row>
    <row r="4" spans="2:3" ht="90" customHeight="1" x14ac:dyDescent="0.45">
      <c r="B4" s="76" t="str">
        <f>IF('②入力用 '!H34="△",'②入力用 '!B34&amp;", ","")&amp;IF('②入力用 '!H40="△",'②入力用 '!B40&amp;", ","")&amp;IF('②入力用 '!H41="△",'②入力用 '!B41&amp;", ","")&amp;IF('②入力用 '!H42="△",'②入力用 '!B42&amp;", ","")&amp;IF('②入力用 '!H46="△",'②入力用 '!B46&amp;", ","")&amp;IF('②入力用 '!H47="△",'②入力用 '!B47&amp;", ","")&amp;IF('②入力用 '!H48="△",'②入力用 '!B48&amp;", ","")&amp;IF('②入力用 '!H53="△",'②入力用 '!B53&amp;", ","")&amp;IF('②入力用 '!H54="△",'②入力用 '!B54&amp;", ","")&amp;IF('②入力用 '!H55="△",'②入力用 '!B55&amp;", ","")&amp;IF('②入力用 '!H56="△",'②入力用 '!B56&amp;", ","")&amp;IF('②入力用 '!H60="△",'②入力用 '!B60&amp;", ","")&amp;IF('②入力用 '!H61="△",'②入力用 '!B61&amp;", ","")&amp;IF('②入力用 '!H62="△",'②入力用 '!B62&amp;", ","")</f>
        <v xml:space="preserve">大声の程度, 密集の程度, 密接の程度, 接触頻度, 名簿管理（任意）, 参加者特性に応じた配慮の必要度, </v>
      </c>
    </row>
    <row r="5" spans="2:3" ht="90" customHeight="1" x14ac:dyDescent="0.45">
      <c r="B5" s="76" t="s">
        <v>159</v>
      </c>
    </row>
    <row r="7" spans="2:3" x14ac:dyDescent="0.45">
      <c r="B7" t="s">
        <v>149</v>
      </c>
    </row>
    <row r="8" spans="2:3" ht="90" customHeight="1" x14ac:dyDescent="0.45">
      <c r="B8" s="76" t="str">
        <f>IF('②入力用 '!H34="×",'②入力用 '!B34&amp;", ","")&amp;IF('②入力用 '!H40="×",'②入力用 '!B40&amp;", ","")&amp;IF('②入力用 '!H41="×",'②入力用 '!B41&amp;", ","")&amp;IF('②入力用 '!H42="×",'②入力用 '!B42&amp;", ","")&amp;IF('②入力用 '!H46="×",'②入力用 '!B46&amp;", ","")&amp;IF('②入力用 '!H47="×",'②入力用 '!B47&amp;", ","")&amp;IF('②入力用 '!H48="×",'②入力用 '!B48&amp;", ","")&amp;IF('②入力用 '!H53="×",'②入力用 '!B53&amp;", ","")&amp;IF('②入力用 '!H54="×",'②入力用 '!B54&amp;", ","")&amp;IF('②入力用 '!H55="×",'②入力用 '!B55&amp;", ","")&amp;IF('②入力用 '!H56="×",'②入力用 '!B56&amp;", ","")&amp;IF('②入力用 '!H60="×",'②入力用 '!B60&amp;", ","")&amp;IF('②入力用 '!H61="×",'②入力用 '!B61&amp;", ","")&amp;IF('②入力用 '!H62="×",'②入力用 '!B62&amp;", ","")</f>
        <v xml:space="preserve">会場での飲食, </v>
      </c>
    </row>
    <row r="9" spans="2:3" ht="90" customHeight="1" x14ac:dyDescent="0.45">
      <c r="B9" s="76" t="s">
        <v>160</v>
      </c>
    </row>
    <row r="11" spans="2:3" x14ac:dyDescent="0.45">
      <c r="B11" t="s">
        <v>109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①使い方</vt:lpstr>
      <vt:lpstr>②入力用 </vt:lpstr>
      <vt:lpstr>③計算用</vt:lpstr>
      <vt:lpstr>④結果</vt:lpstr>
      <vt:lpstr>⑤結果２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橋本果奈</dc:creator>
  <cp:lastModifiedBy>Owner</cp:lastModifiedBy>
  <cp:lastPrinted>2020-12-25T02:20:43Z</cp:lastPrinted>
  <dcterms:created xsi:type="dcterms:W3CDTF">2020-12-15T12:44:42Z</dcterms:created>
  <dcterms:modified xsi:type="dcterms:W3CDTF">2021-01-12T23:21:08Z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2021-01-08T05:08:06Z</vt:filetime>
  </property>
</Properties>
</file>